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72" windowWidth="17400" windowHeight="8448"/>
  </bookViews>
  <sheets>
    <sheet name=" додаток 3.4 ЗАГАЛЬНИЙ" sheetId="8" r:id="rId1"/>
  </sheets>
  <definedNames>
    <definedName name="_xlnm.Print_Titles" localSheetId="0">' додаток 3.4 ЗАГАЛЬНИЙ'!$8:$12</definedName>
    <definedName name="_xlnm.Print_Area" localSheetId="0">' додаток 3.4 ЗАГАЛЬНИЙ'!$A$1:$T$45</definedName>
  </definedNames>
  <calcPr calcId="145621"/>
</workbook>
</file>

<file path=xl/calcChain.xml><?xml version="1.0" encoding="utf-8"?>
<calcChain xmlns="http://schemas.openxmlformats.org/spreadsheetml/2006/main">
  <c r="N37" i="8" l="1"/>
  <c r="L34" i="8"/>
  <c r="M22" i="8"/>
  <c r="P22" i="8"/>
  <c r="L22" i="8"/>
  <c r="E22" i="8"/>
  <c r="F23" i="8"/>
  <c r="G23" i="8"/>
  <c r="H23" i="8"/>
  <c r="I23" i="8"/>
  <c r="J23" i="8"/>
  <c r="L23" i="8"/>
  <c r="N23" i="8"/>
  <c r="O23" i="8"/>
  <c r="R23" i="8"/>
  <c r="S23" i="8"/>
  <c r="T23" i="8"/>
  <c r="D23" i="8"/>
  <c r="P23" i="8" s="1"/>
  <c r="G38" i="8"/>
  <c r="G39" i="8" s="1"/>
  <c r="H38" i="8"/>
  <c r="H39" i="8" s="1"/>
  <c r="I38" i="8"/>
  <c r="I39" i="8" s="1"/>
  <c r="J38" i="8"/>
  <c r="J39" i="8" s="1"/>
  <c r="L38" i="8"/>
  <c r="L39" i="8" s="1"/>
  <c r="N38" i="8"/>
  <c r="O38" i="8"/>
  <c r="O39" i="8" s="1"/>
  <c r="R38" i="8"/>
  <c r="S38" i="8"/>
  <c r="T38" i="8"/>
  <c r="D38" i="8"/>
  <c r="F38" i="8"/>
  <c r="F39" i="8" s="1"/>
  <c r="M38" i="8"/>
  <c r="K37" i="8"/>
  <c r="K38" i="8" s="1"/>
  <c r="E37" i="8"/>
  <c r="E38" i="8" s="1"/>
  <c r="F35" i="8"/>
  <c r="G35" i="8"/>
  <c r="H35" i="8"/>
  <c r="I35" i="8"/>
  <c r="J35" i="8"/>
  <c r="L35" i="8"/>
  <c r="N35" i="8"/>
  <c r="O35" i="8"/>
  <c r="R35" i="8"/>
  <c r="S35" i="8"/>
  <c r="T35" i="8"/>
  <c r="P35" i="8" s="1"/>
  <c r="D35" i="8"/>
  <c r="P34" i="8"/>
  <c r="M34" i="8"/>
  <c r="M35" i="8" s="1"/>
  <c r="K35" i="8"/>
  <c r="E34" i="8"/>
  <c r="E35" i="8" s="1"/>
  <c r="F19" i="8"/>
  <c r="T28" i="8"/>
  <c r="F28" i="8"/>
  <c r="F29" i="8" s="1"/>
  <c r="G28" i="8"/>
  <c r="H28" i="8"/>
  <c r="I28" i="8"/>
  <c r="J28" i="8"/>
  <c r="L28" i="8"/>
  <c r="N28" i="8"/>
  <c r="O28" i="8"/>
  <c r="R28" i="8"/>
  <c r="S28" i="8"/>
  <c r="D28" i="8"/>
  <c r="P28" i="8" s="1"/>
  <c r="E27" i="8"/>
  <c r="K27" i="8"/>
  <c r="M27" i="8"/>
  <c r="P27" i="8"/>
  <c r="P26" i="8"/>
  <c r="M26" i="8"/>
  <c r="K26" i="8"/>
  <c r="E26" i="8"/>
  <c r="P25" i="8"/>
  <c r="M25" i="8"/>
  <c r="K25" i="8"/>
  <c r="E25" i="8"/>
  <c r="M21" i="8"/>
  <c r="M23" i="8" s="1"/>
  <c r="K21" i="8"/>
  <c r="K23" i="8" s="1"/>
  <c r="E21" i="8"/>
  <c r="E23" i="8" s="1"/>
  <c r="G19" i="8"/>
  <c r="H19" i="8"/>
  <c r="I19" i="8"/>
  <c r="J19" i="8"/>
  <c r="L19" i="8"/>
  <c r="N19" i="8"/>
  <c r="O19" i="8"/>
  <c r="R19" i="8"/>
  <c r="S19" i="8"/>
  <c r="T19" i="8"/>
  <c r="D19" i="8"/>
  <c r="P19" i="8" s="1"/>
  <c r="E17" i="8"/>
  <c r="K17" i="8"/>
  <c r="M17" i="8"/>
  <c r="E18" i="8"/>
  <c r="K18" i="8"/>
  <c r="M18" i="8"/>
  <c r="P17" i="8"/>
  <c r="P18" i="8"/>
  <c r="P16" i="8"/>
  <c r="M16" i="8"/>
  <c r="K16" i="8"/>
  <c r="E16" i="8"/>
  <c r="E39" i="8" l="1"/>
  <c r="M39" i="8"/>
  <c r="K39" i="8"/>
  <c r="N39" i="8"/>
  <c r="T39" i="8"/>
  <c r="T40" i="8" s="1"/>
  <c r="S39" i="8"/>
  <c r="R39" i="8"/>
  <c r="D39" i="8"/>
  <c r="O29" i="8"/>
  <c r="N29" i="8"/>
  <c r="L29" i="8"/>
  <c r="J29" i="8"/>
  <c r="I29" i="8"/>
  <c r="H29" i="8"/>
  <c r="G29" i="8"/>
  <c r="S29" i="8"/>
  <c r="R29" i="8"/>
  <c r="T29" i="8"/>
  <c r="D29" i="8"/>
  <c r="P29" i="8" s="1"/>
  <c r="M28" i="8"/>
  <c r="K28" i="8"/>
  <c r="F40" i="8"/>
  <c r="E28" i="8"/>
  <c r="K19" i="8"/>
  <c r="E19" i="8"/>
  <c r="M19" i="8"/>
  <c r="P39" i="8" l="1"/>
  <c r="E29" i="8"/>
  <c r="K29" i="8"/>
  <c r="M29" i="8"/>
  <c r="K40" i="8"/>
  <c r="M40" i="8"/>
  <c r="G40" i="8"/>
  <c r="H40" i="8"/>
  <c r="I40" i="8"/>
  <c r="J40" i="8"/>
  <c r="L40" i="8"/>
  <c r="N40" i="8"/>
  <c r="O40" i="8"/>
  <c r="S40" i="8"/>
  <c r="D40" i="8"/>
  <c r="P40" i="8" s="1"/>
  <c r="R40" i="8"/>
  <c r="E40" i="8"/>
  <c r="B12" i="8" l="1"/>
  <c r="C12" i="8" s="1"/>
  <c r="D12" i="8" s="1"/>
  <c r="E12" i="8" s="1"/>
  <c r="F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C80" i="8"/>
  <c r="C84" i="8"/>
  <c r="D79" i="8" l="1"/>
  <c r="E79" i="8" s="1"/>
  <c r="D83" i="8"/>
  <c r="E83" i="8" s="1"/>
  <c r="D82" i="8"/>
  <c r="D78" i="8" l="1"/>
  <c r="D84" i="8"/>
  <c r="E84" i="8" s="1"/>
  <c r="E82" i="8"/>
  <c r="D80" i="8" l="1"/>
  <c r="E80" i="8" s="1"/>
  <c r="E78" i="8"/>
</calcChain>
</file>

<file path=xl/sharedStrings.xml><?xml version="1.0" encoding="utf-8"?>
<sst xmlns="http://schemas.openxmlformats.org/spreadsheetml/2006/main" count="209" uniqueCount="108">
  <si>
    <t>№ з/п</t>
  </si>
  <si>
    <t>Найменування заходів (пооб'єктно)</t>
  </si>
  <si>
    <t xml:space="preserve">(назва підприємства) </t>
  </si>
  <si>
    <t xml:space="preserve">загальна сума </t>
  </si>
  <si>
    <t>ВОДОПОСТАЧАННЯ</t>
  </si>
  <si>
    <t>ВОДОВІДВЕДЕННЯ</t>
  </si>
  <si>
    <t>1.1.3.</t>
  </si>
  <si>
    <t>1.2.1.</t>
  </si>
  <si>
    <t>виробничі інвестиції з прибутку</t>
  </si>
  <si>
    <t>підлягають поверненню</t>
  </si>
  <si>
    <t>х</t>
  </si>
  <si>
    <t>2.2.</t>
  </si>
  <si>
    <t>2.2.1.</t>
  </si>
  <si>
    <t>госпо-      дарський  (вартість    матеріаль-них ресурсів)</t>
  </si>
  <si>
    <t>підряд-  ний</t>
  </si>
  <si>
    <t>Рівненського обласного виробничого комунального підприємства водопровідно-каналізаційного господарства "Рівнеоблводоканал"</t>
  </si>
  <si>
    <t>1.2.</t>
  </si>
  <si>
    <t>Аморт. Вода</t>
  </si>
  <si>
    <t>Аморт. Каналіз</t>
  </si>
  <si>
    <t>Аморт. Всього</t>
  </si>
  <si>
    <t>Прибуток Вода</t>
  </si>
  <si>
    <t>Прибуток Каналізація</t>
  </si>
  <si>
    <t>Прибуток Всього</t>
  </si>
  <si>
    <t>План</t>
  </si>
  <si>
    <t>Факт</t>
  </si>
  <si>
    <t>Різниця</t>
  </si>
  <si>
    <t>ЗАТВЕРДЖЕНО                                             Директор РОВКП ВКГ                                                         "Рівнеоблводоканал"                                             ____________ А.П.Карауш                       "_____"_________20__ року</t>
  </si>
  <si>
    <r>
      <rPr>
        <b/>
        <sz val="12"/>
        <rFont val="Times New Roman"/>
        <family val="1"/>
        <charset val="204"/>
      </rPr>
      <t xml:space="preserve">ПОГОДЖЕНО     </t>
    </r>
    <r>
      <rPr>
        <sz val="12"/>
        <rFont val="Times New Roman"/>
        <family val="1"/>
        <charset val="204"/>
      </rPr>
      <t xml:space="preserve">                                                                Директор Департаменту житлово-комунального господарства, енергетики та енергоефективності                                 ______________________В.Л. Пшеюк                                     "_____"____________20__ року                                 </t>
    </r>
  </si>
  <si>
    <t>Заходи щодо забезпечення технологічного та/або комерційного обліку ресурсів, з них:</t>
  </si>
  <si>
    <t>Головний інженер</t>
  </si>
  <si>
    <t>Заходи зі зниження питомих витрат, а також втрат ресурсів, з них</t>
  </si>
  <si>
    <r>
      <t xml:space="preserve">ПОГОДЖЕНО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рішенням Рівненської обласної ради                              від ________________№_________</t>
    </r>
    <r>
      <rPr>
        <b/>
        <sz val="12"/>
        <rFont val="Times New Roman"/>
        <family val="1"/>
        <charset val="204"/>
      </rPr>
      <t xml:space="preserve">                             </t>
    </r>
  </si>
  <si>
    <t>Додаток 3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</si>
  <si>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</si>
  <si>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</si>
  <si>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 урахуванням:</t>
  </si>
  <si>
    <t>аморти-   заційні відраху-   вання</t>
  </si>
  <si>
    <t>позичко-ві кошти</t>
  </si>
  <si>
    <t>інші залучені кошти, з них:</t>
  </si>
  <si>
    <t>бюджетні кошти   (не підлягають поверненню)</t>
  </si>
  <si>
    <t xml:space="preserve"> не підлягають поверненню </t>
  </si>
  <si>
    <t xml:space="preserve"> За способом виконання,           тис. грн                    (без ПДВ)</t>
  </si>
  <si>
    <t>Графік здійснення заходів та використання коштів на планований та прогнозний періоди                   тис. грн (без ПДВ)</t>
  </si>
  <si>
    <t>планова-ний період</t>
  </si>
  <si>
    <t>прогнозний період</t>
  </si>
  <si>
    <t>планова-ний період            + 1</t>
  </si>
  <si>
    <t>плано-ваний період     + n*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</si>
  <si>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</si>
  <si>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</si>
  <si>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</si>
  <si>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</si>
  <si>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</si>
  <si>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 xml:space="preserve"> Заходи зі зниження питомих витрат, а також втрат ресурсів, з них:</t>
  </si>
  <si>
    <t>1.1.</t>
  </si>
  <si>
    <t>1.1.1.</t>
  </si>
  <si>
    <t>1.1.2.</t>
  </si>
  <si>
    <t>Усього за підпунктом 1.1</t>
  </si>
  <si>
    <t>Усього за підпунктом 1.2</t>
  </si>
  <si>
    <t>1.4.</t>
  </si>
  <si>
    <t>Заходи щодо підвищення якості послуг з централізованого водопостачання, з них:</t>
  </si>
  <si>
    <t>1.4.1.</t>
  </si>
  <si>
    <t>1.4.2.</t>
  </si>
  <si>
    <t>Усього за підпунктом 1.4</t>
  </si>
  <si>
    <t>Усього за розділом І</t>
  </si>
  <si>
    <t>ІІ</t>
  </si>
  <si>
    <t>Будівництво, реконструкція та модернізація об’єктів водопостачання, з урахуванням:</t>
  </si>
  <si>
    <t xml:space="preserve"> Будівництво, реконструкція та модернізація об’єктів водовідведення, з урахуванням:</t>
  </si>
  <si>
    <t>2.1.</t>
  </si>
  <si>
    <t>Заходи щодо забезпечення технологічного та/або комерційного обліку ресурсів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</si>
  <si>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</si>
  <si>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</si>
  <si>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2.5.1.</t>
  </si>
  <si>
    <t>2.5.</t>
  </si>
  <si>
    <t>Усього за підпунктом 2.5</t>
  </si>
  <si>
    <t>Усього за розділом ІІ</t>
  </si>
  <si>
    <t>Усього за інвестиційною програмою</t>
  </si>
  <si>
    <t>Фінансовий план довгострокової інвестиційної програми на 2020-2022 роки</t>
  </si>
  <si>
    <t>Оснащення системою управління насосного агрегату №4 ВНС "Горбаків"</t>
  </si>
  <si>
    <t>придбання  комплектного перетворювача частоти 250 кВт - 1 шт.</t>
  </si>
  <si>
    <t>Оснащення системою управління насосного агрегату №1 ВНС "Боярка"</t>
  </si>
  <si>
    <t>придбання  комплектного перетворювача частоти 160  кВт - 1 шт.</t>
  </si>
  <si>
    <t>Переоснащення системи управління насосним агрегатом артезіанської свердловини №16 водозабірного майданчика №3 м.Рівне</t>
  </si>
  <si>
    <t>придбання кмплектної шафи управління свердловинним насосним агрегатом 55 кВт з пристроєм плавного пуску - 1 шт</t>
  </si>
  <si>
    <t>Заміна лічильника технологічного обліку піднятої води артезіанської свердловини №4 водозабірного майданчика №3 м.Рівне</t>
  </si>
  <si>
    <t>придбання лічильника води Ø150 мм - 1шт.</t>
  </si>
  <si>
    <t>1.2.2.</t>
  </si>
  <si>
    <t>Реконструкція локальної автоматизованої системи комерційного обліку електроенергії ЛУЗОД (АСКОЕ) РОВКП ВКГ "Рівнеоблводоканал"</t>
  </si>
  <si>
    <t>влаштування автоматизованої системи комерційного обліку електроенергії на ситемах водопостачання підприємства</t>
  </si>
  <si>
    <t>Придбання обладнання для знезараження води піднятої артезіанськими свердловинами Рівненського та Гощанського району</t>
  </si>
  <si>
    <t>придбання насосів дозувальних - 5 шт., ємностей 100 л - 5шт.</t>
  </si>
  <si>
    <t>Придбання обладнання для знезараження води піднятої на ВНС "Боярка"</t>
  </si>
  <si>
    <t>придбання насоса дозатора - 1 шт</t>
  </si>
  <si>
    <t>Реконструкція водоводу "Насосна станція "Київська" - вул. Фабрична" на ділянці вул.Фабрична - вул. Льонокомбінатівська в м. Рівне"</t>
  </si>
  <si>
    <t>реконструкція водоводу діаметром 500 мм довжино. 347 м.п.</t>
  </si>
  <si>
    <t>влаштування автоматизованої системи комерційного обліку електроенергії на ситемах водовідведення підприємства</t>
  </si>
  <si>
    <t>Реконструкція напірного колектора від КНС №1 по вулиці Замковій до вул. Пересопницькій в м.Рівне</t>
  </si>
  <si>
    <t>реконструкція напірного колектора</t>
  </si>
  <si>
    <t>А.О.Грухаль</t>
  </si>
  <si>
    <t>стор.50</t>
  </si>
  <si>
    <t>стор.55</t>
  </si>
  <si>
    <t>стор.60</t>
  </si>
  <si>
    <t>стор.65</t>
  </si>
  <si>
    <t>стор.71</t>
  </si>
  <si>
    <t>стор.73</t>
  </si>
  <si>
    <t>стор.79</t>
  </si>
  <si>
    <t>стор.85</t>
  </si>
  <si>
    <t>стор.100</t>
  </si>
  <si>
    <t>стор.102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</si>
</sst>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#,##0.00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1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0" borderId="0" xfId="0" applyNumberFormat="1" applyFont="1"/>
    <xf numFmtId="0" fontId="6" fillId="0" borderId="1" xfId="0" applyFont="1" applyBorder="1"/>
    <xf numFmtId="167" fontId="6" fillId="0" borderId="1" xfId="0" applyNumberFormat="1" applyFont="1" applyBorder="1"/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5" fillId="0" borderId="1" xfId="0" applyFont="1" applyFill="1" applyBorder="1"/>
    <xf numFmtId="166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2" xfId="0" applyFont="1" applyFill="1" applyBorder="1"/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textRotation="90" wrapText="1"/>
    </xf>
    <xf numFmtId="16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justify"/>
    </xf>
    <xf numFmtId="165" fontId="6" fillId="0" borderId="0" xfId="2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 textRotation="90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/>
    <xf numFmtId="166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 shrinkToFit="1"/>
    </xf>
    <xf numFmtId="166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6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 wrapText="1"/>
    </xf>
    <xf numFmtId="166" fontId="12" fillId="0" borderId="5" xfId="2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66" fontId="6" fillId="0" borderId="3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vertical="center" wrapText="1"/>
    </xf>
    <xf numFmtId="166" fontId="6" fillId="0" borderId="3" xfId="0" applyNumberFormat="1" applyFont="1" applyFill="1" applyBorder="1" applyAlignment="1"/>
    <xf numFmtId="166" fontId="6" fillId="0" borderId="4" xfId="0" applyNumberFormat="1" applyFont="1" applyFill="1" applyBorder="1" applyAlignment="1"/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5" fontId="3" fillId="7" borderId="1" xfId="1" applyNumberFormat="1" applyFont="1" applyFill="1" applyBorder="1" applyAlignment="1" applyProtection="1">
      <alignment horizontal="center" vertical="center" wrapText="1"/>
    </xf>
    <xf numFmtId="2" fontId="3" fillId="7" borderId="1" xfId="1" applyNumberFormat="1" applyFont="1" applyFill="1" applyBorder="1" applyAlignment="1" applyProtection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 applyProtection="1">
      <alignment horizontal="center" vertical="center" wrapText="1"/>
    </xf>
    <xf numFmtId="165" fontId="3" fillId="5" borderId="1" xfId="1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/>
    <xf numFmtId="0" fontId="18" fillId="0" borderId="9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left" wrapText="1"/>
    </xf>
  </cellXfs>
  <cellStyles count="3">
    <cellStyle name="Iau?iue" xfId="1"/>
    <cellStyle name="Звичайни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tabSelected="1" view="pageBreakPreview" topLeftCell="A10" zoomScaleNormal="100" zoomScaleSheetLayoutView="100" workbookViewId="0">
      <pane xSplit="4" ySplit="6" topLeftCell="I16" activePane="bottomRight" state="frozen"/>
      <selection activeCell="A10" sqref="A10"/>
      <selection pane="topRight" activeCell="E10" sqref="E10"/>
      <selection pane="bottomLeft" activeCell="A16" sqref="A16"/>
      <selection pane="bottomRight" activeCell="R34" sqref="R34"/>
    </sheetView>
  </sheetViews>
  <sheetFormatPr defaultColWidth="9.109375" defaultRowHeight="12" x14ac:dyDescent="0.25"/>
  <cols>
    <col min="1" max="1" width="5.5546875" style="5" customWidth="1"/>
    <col min="2" max="2" width="29" style="2" customWidth="1"/>
    <col min="3" max="3" width="21.109375" style="2" customWidth="1"/>
    <col min="4" max="4" width="9.44140625" style="2" customWidth="1"/>
    <col min="5" max="6" width="8.88671875" style="2" customWidth="1"/>
    <col min="7" max="7" width="7.109375" style="2" customWidth="1"/>
    <col min="8" max="8" width="9.109375" style="2"/>
    <col min="9" max="9" width="8.88671875" style="2" customWidth="1"/>
    <col min="10" max="10" width="8.44140625" style="2" customWidth="1"/>
    <col min="11" max="11" width="8" style="2" customWidth="1"/>
    <col min="12" max="12" width="7.6640625" style="2" customWidth="1"/>
    <col min="13" max="13" width="8" style="3" customWidth="1"/>
    <col min="14" max="14" width="7.88671875" style="14" customWidth="1"/>
    <col min="15" max="15" width="8.33203125" style="7" customWidth="1"/>
    <col min="16" max="16" width="8.33203125" style="15" customWidth="1"/>
    <col min="17" max="17" width="9.109375" style="2"/>
    <col min="18" max="18" width="10" style="2" bestFit="1" customWidth="1"/>
    <col min="19" max="16384" width="9.109375" style="2"/>
  </cols>
  <sheetData>
    <row r="1" spans="1:24" ht="41.25" customHeight="1" x14ac:dyDescent="0.25">
      <c r="L1" s="19"/>
      <c r="M1" s="19"/>
      <c r="N1" s="19"/>
      <c r="O1" s="164" t="s">
        <v>32</v>
      </c>
      <c r="P1" s="164"/>
      <c r="Q1" s="165"/>
      <c r="R1" s="165"/>
      <c r="S1" s="165"/>
      <c r="T1" s="165"/>
      <c r="U1" s="165"/>
      <c r="V1" s="165"/>
    </row>
    <row r="2" spans="1:24" s="16" customFormat="1" ht="115.5" customHeight="1" x14ac:dyDescent="0.25">
      <c r="A2" s="17"/>
      <c r="B2" s="161" t="s">
        <v>31</v>
      </c>
      <c r="C2" s="161"/>
      <c r="D2" s="20"/>
      <c r="E2" s="20"/>
      <c r="F2" s="18"/>
      <c r="G2" s="162" t="s">
        <v>27</v>
      </c>
      <c r="H2" s="162"/>
      <c r="I2" s="162"/>
      <c r="J2" s="162"/>
      <c r="K2" s="162"/>
      <c r="L2" s="162"/>
      <c r="M2" s="20"/>
      <c r="N2" s="20"/>
      <c r="O2" s="20"/>
      <c r="P2" s="161" t="s">
        <v>26</v>
      </c>
      <c r="Q2" s="161"/>
      <c r="R2" s="161"/>
      <c r="S2" s="161"/>
      <c r="T2" s="161"/>
    </row>
    <row r="3" spans="1:24" s="16" customFormat="1" ht="15.6" x14ac:dyDescent="0.25">
      <c r="A3" s="17"/>
      <c r="B3" s="90"/>
      <c r="C3" s="90"/>
      <c r="D3" s="20"/>
      <c r="E3" s="20"/>
      <c r="F3" s="18"/>
      <c r="G3" s="91"/>
      <c r="H3" s="91"/>
      <c r="I3" s="91"/>
      <c r="J3" s="91"/>
      <c r="K3" s="91"/>
      <c r="L3" s="91"/>
      <c r="M3" s="20"/>
      <c r="N3" s="20"/>
      <c r="O3" s="20"/>
      <c r="P3" s="90"/>
      <c r="Q3" s="90"/>
      <c r="R3" s="90"/>
      <c r="S3" s="90"/>
      <c r="T3" s="90"/>
    </row>
    <row r="4" spans="1:24" ht="21.75" customHeight="1" x14ac:dyDescent="0.3">
      <c r="A4" s="163" t="s">
        <v>76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4" ht="20.25" customHeight="1" x14ac:dyDescent="0.3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4" ht="19.5" customHeight="1" x14ac:dyDescent="0.2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4" ht="19.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2"/>
      <c r="N7" s="92"/>
      <c r="O7" s="92"/>
      <c r="P7" s="89"/>
      <c r="Q7" s="89"/>
      <c r="R7" s="89"/>
      <c r="S7" s="89"/>
      <c r="T7" s="89"/>
    </row>
    <row r="8" spans="1:24" ht="28.5" customHeight="1" x14ac:dyDescent="0.25">
      <c r="A8" s="144" t="s">
        <v>0</v>
      </c>
      <c r="B8" s="153" t="s">
        <v>1</v>
      </c>
      <c r="C8" s="153" t="s">
        <v>33</v>
      </c>
      <c r="D8" s="147" t="s">
        <v>34</v>
      </c>
      <c r="E8" s="148"/>
      <c r="F8" s="148"/>
      <c r="G8" s="148"/>
      <c r="H8" s="148"/>
      <c r="I8" s="148"/>
      <c r="J8" s="149"/>
      <c r="K8" s="147" t="s">
        <v>41</v>
      </c>
      <c r="L8" s="149"/>
      <c r="M8" s="147" t="s">
        <v>42</v>
      </c>
      <c r="N8" s="148"/>
      <c r="O8" s="149"/>
      <c r="P8" s="166" t="s">
        <v>47</v>
      </c>
      <c r="Q8" s="166" t="s">
        <v>48</v>
      </c>
      <c r="R8" s="158" t="s">
        <v>49</v>
      </c>
      <c r="S8" s="158" t="s">
        <v>50</v>
      </c>
      <c r="T8" s="158" t="s">
        <v>51</v>
      </c>
    </row>
    <row r="9" spans="1:24" ht="13.5" customHeight="1" x14ac:dyDescent="0.25">
      <c r="A9" s="145"/>
      <c r="B9" s="154"/>
      <c r="C9" s="145"/>
      <c r="D9" s="153" t="s">
        <v>3</v>
      </c>
      <c r="E9" s="150" t="s">
        <v>35</v>
      </c>
      <c r="F9" s="151"/>
      <c r="G9" s="151"/>
      <c r="H9" s="151"/>
      <c r="I9" s="151"/>
      <c r="J9" s="152"/>
      <c r="K9" s="153" t="s">
        <v>13</v>
      </c>
      <c r="L9" s="153" t="s">
        <v>14</v>
      </c>
      <c r="M9" s="153" t="s">
        <v>43</v>
      </c>
      <c r="N9" s="169" t="s">
        <v>44</v>
      </c>
      <c r="O9" s="170"/>
      <c r="P9" s="167"/>
      <c r="Q9" s="167"/>
      <c r="R9" s="159"/>
      <c r="S9" s="159"/>
      <c r="T9" s="159"/>
    </row>
    <row r="10" spans="1:24" ht="40.5" customHeight="1" x14ac:dyDescent="0.25">
      <c r="A10" s="145"/>
      <c r="B10" s="154"/>
      <c r="C10" s="145"/>
      <c r="D10" s="154"/>
      <c r="E10" s="142" t="s">
        <v>36</v>
      </c>
      <c r="F10" s="142" t="s">
        <v>8</v>
      </c>
      <c r="G10" s="142" t="s">
        <v>37</v>
      </c>
      <c r="H10" s="156" t="s">
        <v>38</v>
      </c>
      <c r="I10" s="157"/>
      <c r="J10" s="142" t="s">
        <v>39</v>
      </c>
      <c r="K10" s="154"/>
      <c r="L10" s="154"/>
      <c r="M10" s="154"/>
      <c r="N10" s="171"/>
      <c r="O10" s="172"/>
      <c r="P10" s="167"/>
      <c r="Q10" s="167"/>
      <c r="R10" s="159"/>
      <c r="S10" s="159"/>
      <c r="T10" s="159"/>
    </row>
    <row r="11" spans="1:24" ht="65.25" customHeight="1" x14ac:dyDescent="0.25">
      <c r="A11" s="146"/>
      <c r="B11" s="155"/>
      <c r="C11" s="146"/>
      <c r="D11" s="155"/>
      <c r="E11" s="143"/>
      <c r="F11" s="143"/>
      <c r="G11" s="143"/>
      <c r="H11" s="25" t="s">
        <v>9</v>
      </c>
      <c r="I11" s="25" t="s">
        <v>40</v>
      </c>
      <c r="J11" s="143"/>
      <c r="K11" s="155"/>
      <c r="L11" s="155"/>
      <c r="M11" s="155"/>
      <c r="N11" s="104" t="s">
        <v>45</v>
      </c>
      <c r="O11" s="105" t="s">
        <v>46</v>
      </c>
      <c r="P11" s="168"/>
      <c r="Q11" s="168"/>
      <c r="R11" s="160"/>
      <c r="S11" s="160"/>
      <c r="T11" s="160"/>
    </row>
    <row r="12" spans="1:24" s="4" customFormat="1" ht="11.25" customHeight="1" x14ac:dyDescent="0.25">
      <c r="A12" s="12">
        <v>1</v>
      </c>
      <c r="B12" s="13">
        <f>A12+1</f>
        <v>2</v>
      </c>
      <c r="C12" s="13">
        <f t="shared" ref="C12:T12" si="0">B12+1</f>
        <v>3</v>
      </c>
      <c r="D12" s="13">
        <f t="shared" si="0"/>
        <v>4</v>
      </c>
      <c r="E12" s="13">
        <f t="shared" si="0"/>
        <v>5</v>
      </c>
      <c r="F12" s="13">
        <f t="shared" si="0"/>
        <v>6</v>
      </c>
      <c r="G12" s="13">
        <f t="shared" si="0"/>
        <v>7</v>
      </c>
      <c r="H12" s="13">
        <f t="shared" si="0"/>
        <v>8</v>
      </c>
      <c r="I12" s="13">
        <f t="shared" si="0"/>
        <v>9</v>
      </c>
      <c r="J12" s="13">
        <f t="shared" si="0"/>
        <v>10</v>
      </c>
      <c r="K12" s="13">
        <f t="shared" si="0"/>
        <v>11</v>
      </c>
      <c r="L12" s="13">
        <f t="shared" si="0"/>
        <v>12</v>
      </c>
      <c r="M12" s="13">
        <f t="shared" si="0"/>
        <v>13</v>
      </c>
      <c r="N12" s="13">
        <f t="shared" si="0"/>
        <v>14</v>
      </c>
      <c r="O12" s="13">
        <f t="shared" si="0"/>
        <v>15</v>
      </c>
      <c r="P12" s="13">
        <f t="shared" si="0"/>
        <v>16</v>
      </c>
      <c r="Q12" s="13">
        <f t="shared" si="0"/>
        <v>17</v>
      </c>
      <c r="R12" s="13">
        <f t="shared" si="0"/>
        <v>18</v>
      </c>
      <c r="S12" s="13">
        <f t="shared" si="0"/>
        <v>19</v>
      </c>
      <c r="T12" s="13">
        <f t="shared" si="0"/>
        <v>20</v>
      </c>
    </row>
    <row r="13" spans="1:24" x14ac:dyDescent="0.25">
      <c r="A13" s="24">
        <v>1</v>
      </c>
      <c r="B13" s="173" t="s">
        <v>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5"/>
    </row>
    <row r="14" spans="1:24" s="22" customFormat="1" x14ac:dyDescent="0.25">
      <c r="A14" s="21"/>
      <c r="B14" s="188" t="s">
        <v>65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14"/>
      <c r="V14" s="114"/>
      <c r="W14" s="114"/>
      <c r="X14" s="115"/>
    </row>
    <row r="15" spans="1:24" s="22" customFormat="1" ht="12" customHeight="1" x14ac:dyDescent="0.25">
      <c r="A15" s="21" t="s">
        <v>53</v>
      </c>
      <c r="B15" s="136" t="s">
        <v>52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16"/>
      <c r="V15" s="116"/>
      <c r="W15" s="116"/>
      <c r="X15" s="117"/>
    </row>
    <row r="16" spans="1:24" s="22" customFormat="1" ht="39.6" x14ac:dyDescent="0.25">
      <c r="A16" s="126" t="s">
        <v>54</v>
      </c>
      <c r="B16" s="93" t="s">
        <v>77</v>
      </c>
      <c r="C16" s="106" t="s">
        <v>78</v>
      </c>
      <c r="D16" s="107">
        <v>1200</v>
      </c>
      <c r="E16" s="107">
        <f t="shared" ref="E16" si="1">D16</f>
        <v>1200</v>
      </c>
      <c r="F16" s="107" t="s">
        <v>10</v>
      </c>
      <c r="G16" s="107" t="s">
        <v>10</v>
      </c>
      <c r="H16" s="107" t="s">
        <v>10</v>
      </c>
      <c r="I16" s="107" t="s">
        <v>10</v>
      </c>
      <c r="J16" s="107" t="s">
        <v>10</v>
      </c>
      <c r="K16" s="109">
        <f>D16</f>
        <v>1200</v>
      </c>
      <c r="L16" s="107" t="s">
        <v>10</v>
      </c>
      <c r="M16" s="109">
        <f>D16</f>
        <v>1200</v>
      </c>
      <c r="N16" s="107" t="s">
        <v>10</v>
      </c>
      <c r="O16" s="107" t="s">
        <v>10</v>
      </c>
      <c r="P16" s="127">
        <f>D16*12/T16</f>
        <v>41.430384007871773</v>
      </c>
      <c r="Q16" s="107" t="s">
        <v>98</v>
      </c>
      <c r="R16" s="107">
        <v>182500</v>
      </c>
      <c r="S16" s="107" t="s">
        <v>10</v>
      </c>
      <c r="T16" s="107">
        <v>347.57100000000003</v>
      </c>
    </row>
    <row r="17" spans="1:24" s="22" customFormat="1" ht="39.6" x14ac:dyDescent="0.25">
      <c r="A17" s="108" t="s">
        <v>55</v>
      </c>
      <c r="B17" s="93" t="s">
        <v>79</v>
      </c>
      <c r="C17" s="106" t="s">
        <v>80</v>
      </c>
      <c r="D17" s="107">
        <v>958.96</v>
      </c>
      <c r="E17" s="107">
        <f t="shared" ref="E17:E18" si="2">D17</f>
        <v>958.96</v>
      </c>
      <c r="F17" s="107" t="s">
        <v>10</v>
      </c>
      <c r="G17" s="107" t="s">
        <v>10</v>
      </c>
      <c r="H17" s="107" t="s">
        <v>10</v>
      </c>
      <c r="I17" s="107" t="s">
        <v>10</v>
      </c>
      <c r="J17" s="107" t="s">
        <v>10</v>
      </c>
      <c r="K17" s="109">
        <f t="shared" ref="K17:K18" si="3">D17</f>
        <v>958.96</v>
      </c>
      <c r="L17" s="107" t="s">
        <v>10</v>
      </c>
      <c r="M17" s="109">
        <f t="shared" ref="M17:M18" si="4">D17</f>
        <v>958.96</v>
      </c>
      <c r="N17" s="107" t="s">
        <v>10</v>
      </c>
      <c r="O17" s="107" t="s">
        <v>10</v>
      </c>
      <c r="P17" s="127">
        <f t="shared" ref="P17:P19" si="5">D17*12/T17</f>
        <v>40.770230963001282</v>
      </c>
      <c r="Q17" s="107" t="s">
        <v>99</v>
      </c>
      <c r="R17" s="107">
        <v>116800</v>
      </c>
      <c r="S17" s="107" t="s">
        <v>10</v>
      </c>
      <c r="T17" s="107">
        <v>282.25299999999999</v>
      </c>
    </row>
    <row r="18" spans="1:24" s="22" customFormat="1" ht="66" x14ac:dyDescent="0.25">
      <c r="A18" s="108" t="s">
        <v>6</v>
      </c>
      <c r="B18" s="93" t="s">
        <v>81</v>
      </c>
      <c r="C18" s="106" t="s">
        <v>82</v>
      </c>
      <c r="D18" s="107">
        <v>153.75</v>
      </c>
      <c r="E18" s="107">
        <f t="shared" si="2"/>
        <v>153.75</v>
      </c>
      <c r="F18" s="107" t="s">
        <v>10</v>
      </c>
      <c r="G18" s="107" t="s">
        <v>10</v>
      </c>
      <c r="H18" s="107" t="s">
        <v>10</v>
      </c>
      <c r="I18" s="107" t="s">
        <v>10</v>
      </c>
      <c r="J18" s="107" t="s">
        <v>10</v>
      </c>
      <c r="K18" s="109">
        <f t="shared" si="3"/>
        <v>153.75</v>
      </c>
      <c r="L18" s="107" t="s">
        <v>10</v>
      </c>
      <c r="M18" s="109">
        <f t="shared" si="4"/>
        <v>153.75</v>
      </c>
      <c r="N18" s="107" t="s">
        <v>10</v>
      </c>
      <c r="O18" s="107" t="s">
        <v>10</v>
      </c>
      <c r="P18" s="127">
        <f t="shared" si="5"/>
        <v>20.507291481415614</v>
      </c>
      <c r="Q18" s="107" t="s">
        <v>100</v>
      </c>
      <c r="R18" s="107">
        <v>37230</v>
      </c>
      <c r="S18" s="107" t="s">
        <v>10</v>
      </c>
      <c r="T18" s="107">
        <v>89.968000000000004</v>
      </c>
    </row>
    <row r="19" spans="1:24" s="22" customFormat="1" ht="13.2" x14ac:dyDescent="0.25">
      <c r="A19" s="176" t="s">
        <v>56</v>
      </c>
      <c r="B19" s="177"/>
      <c r="C19" s="33"/>
      <c r="D19" s="110">
        <f t="shared" ref="D19:O19" si="6">SUM(D16:D18)</f>
        <v>2312.71</v>
      </c>
      <c r="E19" s="110">
        <f t="shared" si="6"/>
        <v>2312.71</v>
      </c>
      <c r="F19" s="110">
        <f t="shared" si="6"/>
        <v>0</v>
      </c>
      <c r="G19" s="110">
        <f t="shared" si="6"/>
        <v>0</v>
      </c>
      <c r="H19" s="110">
        <f t="shared" si="6"/>
        <v>0</v>
      </c>
      <c r="I19" s="110">
        <f t="shared" si="6"/>
        <v>0</v>
      </c>
      <c r="J19" s="110">
        <f t="shared" si="6"/>
        <v>0</v>
      </c>
      <c r="K19" s="110">
        <f t="shared" si="6"/>
        <v>2312.71</v>
      </c>
      <c r="L19" s="110">
        <f t="shared" si="6"/>
        <v>0</v>
      </c>
      <c r="M19" s="110">
        <f t="shared" si="6"/>
        <v>2312.71</v>
      </c>
      <c r="N19" s="110">
        <f t="shared" si="6"/>
        <v>0</v>
      </c>
      <c r="O19" s="110">
        <f t="shared" si="6"/>
        <v>0</v>
      </c>
      <c r="P19" s="128">
        <f t="shared" si="5"/>
        <v>38.556305154822503</v>
      </c>
      <c r="Q19" s="110"/>
      <c r="R19" s="110">
        <f>SUM(R16:R18)</f>
        <v>336530</v>
      </c>
      <c r="S19" s="110">
        <f>SUM(S16:S18)</f>
        <v>0</v>
      </c>
      <c r="T19" s="110">
        <f>SUM(T16:T18)</f>
        <v>719.79200000000003</v>
      </c>
    </row>
    <row r="20" spans="1:24" s="22" customFormat="1" ht="12" customHeight="1" x14ac:dyDescent="0.25">
      <c r="A20" s="6" t="s">
        <v>16</v>
      </c>
      <c r="B20" s="138" t="s">
        <v>28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82"/>
    </row>
    <row r="21" spans="1:24" s="22" customFormat="1" ht="48" x14ac:dyDescent="0.25">
      <c r="A21" s="108" t="s">
        <v>7</v>
      </c>
      <c r="B21" s="8" t="s">
        <v>83</v>
      </c>
      <c r="C21" s="111" t="s">
        <v>84</v>
      </c>
      <c r="D21" s="107">
        <v>37.049999999999997</v>
      </c>
      <c r="E21" s="107">
        <f t="shared" ref="E21" si="7">D21</f>
        <v>37.049999999999997</v>
      </c>
      <c r="F21" s="107" t="s">
        <v>10</v>
      </c>
      <c r="G21" s="107" t="s">
        <v>10</v>
      </c>
      <c r="H21" s="107" t="s">
        <v>10</v>
      </c>
      <c r="I21" s="107" t="s">
        <v>10</v>
      </c>
      <c r="J21" s="107" t="s">
        <v>10</v>
      </c>
      <c r="K21" s="109">
        <f t="shared" ref="K21" si="8">D21</f>
        <v>37.049999999999997</v>
      </c>
      <c r="L21" s="107" t="s">
        <v>10</v>
      </c>
      <c r="M21" s="109">
        <f t="shared" ref="M21" si="9">D21</f>
        <v>37.049999999999997</v>
      </c>
      <c r="N21" s="107" t="s">
        <v>10</v>
      </c>
      <c r="O21" s="107" t="s">
        <v>10</v>
      </c>
      <c r="P21" s="107" t="s">
        <v>10</v>
      </c>
      <c r="Q21" s="107" t="s">
        <v>101</v>
      </c>
      <c r="R21" s="107" t="s">
        <v>10</v>
      </c>
      <c r="S21" s="107" t="s">
        <v>10</v>
      </c>
      <c r="T21" s="107" t="s">
        <v>10</v>
      </c>
    </row>
    <row r="22" spans="1:24" s="22" customFormat="1" ht="66" x14ac:dyDescent="0.25">
      <c r="A22" s="108" t="s">
        <v>85</v>
      </c>
      <c r="B22" s="93" t="s">
        <v>86</v>
      </c>
      <c r="C22" s="106" t="s">
        <v>87</v>
      </c>
      <c r="D22" s="107">
        <v>1724.4</v>
      </c>
      <c r="E22" s="107">
        <f t="shared" ref="E22" si="10">D22</f>
        <v>1724.4</v>
      </c>
      <c r="F22" s="107" t="s">
        <v>10</v>
      </c>
      <c r="G22" s="107" t="s">
        <v>10</v>
      </c>
      <c r="H22" s="107" t="s">
        <v>10</v>
      </c>
      <c r="I22" s="107" t="s">
        <v>10</v>
      </c>
      <c r="J22" s="107" t="s">
        <v>10</v>
      </c>
      <c r="K22" s="107" t="s">
        <v>10</v>
      </c>
      <c r="L22" s="107">
        <f>D22</f>
        <v>1724.4</v>
      </c>
      <c r="M22" s="109">
        <f t="shared" ref="M22" si="11">D22</f>
        <v>1724.4</v>
      </c>
      <c r="N22" s="107" t="s">
        <v>10</v>
      </c>
      <c r="O22" s="107" t="s">
        <v>10</v>
      </c>
      <c r="P22" s="127">
        <f t="shared" ref="P22:P23" si="12">D22*12/T22</f>
        <v>8.8078830314767931</v>
      </c>
      <c r="Q22" s="107" t="s">
        <v>102</v>
      </c>
      <c r="R22" s="107">
        <v>1100400</v>
      </c>
      <c r="S22" s="107" t="s">
        <v>10</v>
      </c>
      <c r="T22" s="107">
        <v>2349.35</v>
      </c>
    </row>
    <row r="23" spans="1:24" s="22" customFormat="1" ht="13.2" x14ac:dyDescent="0.25">
      <c r="A23" s="176" t="s">
        <v>57</v>
      </c>
      <c r="B23" s="177"/>
      <c r="C23" s="33"/>
      <c r="D23" s="110">
        <f>SUM(D21:D22)</f>
        <v>1761.45</v>
      </c>
      <c r="E23" s="110">
        <f t="shared" ref="E23:T23" si="13">SUM(E21:E22)</f>
        <v>1761.45</v>
      </c>
      <c r="F23" s="110">
        <f t="shared" si="13"/>
        <v>0</v>
      </c>
      <c r="G23" s="110">
        <f t="shared" si="13"/>
        <v>0</v>
      </c>
      <c r="H23" s="110">
        <f t="shared" si="13"/>
        <v>0</v>
      </c>
      <c r="I23" s="110">
        <f t="shared" si="13"/>
        <v>0</v>
      </c>
      <c r="J23" s="110">
        <f t="shared" si="13"/>
        <v>0</v>
      </c>
      <c r="K23" s="110">
        <f t="shared" si="13"/>
        <v>37.049999999999997</v>
      </c>
      <c r="L23" s="110">
        <f t="shared" si="13"/>
        <v>1724.4</v>
      </c>
      <c r="M23" s="110">
        <f t="shared" si="13"/>
        <v>1761.45</v>
      </c>
      <c r="N23" s="110">
        <f t="shared" si="13"/>
        <v>0</v>
      </c>
      <c r="O23" s="110">
        <f t="shared" si="13"/>
        <v>0</v>
      </c>
      <c r="P23" s="128">
        <f t="shared" si="12"/>
        <v>8.9971268648775204</v>
      </c>
      <c r="Q23" s="110"/>
      <c r="R23" s="110">
        <f t="shared" si="13"/>
        <v>1100400</v>
      </c>
      <c r="S23" s="110">
        <f t="shared" si="13"/>
        <v>0</v>
      </c>
      <c r="T23" s="110">
        <f t="shared" si="13"/>
        <v>2349.35</v>
      </c>
    </row>
    <row r="24" spans="1:24" s="22" customFormat="1" ht="12" customHeight="1" x14ac:dyDescent="0.25">
      <c r="A24" s="6" t="s">
        <v>58</v>
      </c>
      <c r="B24" s="138" t="s">
        <v>59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20"/>
      <c r="V24" s="120"/>
      <c r="W24" s="120"/>
      <c r="X24" s="121"/>
    </row>
    <row r="25" spans="1:24" s="22" customFormat="1" ht="66" x14ac:dyDescent="0.25">
      <c r="A25" s="108" t="s">
        <v>60</v>
      </c>
      <c r="B25" s="93" t="s">
        <v>88</v>
      </c>
      <c r="C25" s="112" t="s">
        <v>89</v>
      </c>
      <c r="D25" s="107">
        <v>136.58000000000001</v>
      </c>
      <c r="E25" s="107">
        <f t="shared" ref="E25:E26" si="14">D25</f>
        <v>136.58000000000001</v>
      </c>
      <c r="F25" s="107" t="s">
        <v>10</v>
      </c>
      <c r="G25" s="107" t="s">
        <v>10</v>
      </c>
      <c r="H25" s="107" t="s">
        <v>10</v>
      </c>
      <c r="I25" s="107" t="s">
        <v>10</v>
      </c>
      <c r="J25" s="107" t="s">
        <v>10</v>
      </c>
      <c r="K25" s="109">
        <f t="shared" ref="K25:K26" si="15">D25</f>
        <v>136.58000000000001</v>
      </c>
      <c r="L25" s="107" t="s">
        <v>10</v>
      </c>
      <c r="M25" s="109">
        <f t="shared" ref="M25:M26" si="16">D25</f>
        <v>136.58000000000001</v>
      </c>
      <c r="N25" s="107" t="s">
        <v>10</v>
      </c>
      <c r="O25" s="107" t="s">
        <v>10</v>
      </c>
      <c r="P25" s="127">
        <f t="shared" ref="P25:P26" si="17">D25*12/T25</f>
        <v>3.2426400759734095</v>
      </c>
      <c r="Q25" s="107" t="s">
        <v>103</v>
      </c>
      <c r="R25" s="107" t="s">
        <v>10</v>
      </c>
      <c r="S25" s="107">
        <v>505.44</v>
      </c>
      <c r="T25" s="107">
        <v>505.44</v>
      </c>
      <c r="U25" s="102"/>
      <c r="V25" s="102"/>
      <c r="W25" s="102"/>
      <c r="X25" s="103"/>
    </row>
    <row r="26" spans="1:24" s="22" customFormat="1" ht="39.6" x14ac:dyDescent="0.25">
      <c r="A26" s="108" t="s">
        <v>61</v>
      </c>
      <c r="B26" s="93" t="s">
        <v>90</v>
      </c>
      <c r="C26" s="112" t="s">
        <v>91</v>
      </c>
      <c r="D26" s="107">
        <v>20.96</v>
      </c>
      <c r="E26" s="107">
        <f t="shared" si="14"/>
        <v>20.96</v>
      </c>
      <c r="F26" s="107" t="s">
        <v>10</v>
      </c>
      <c r="G26" s="107" t="s">
        <v>10</v>
      </c>
      <c r="H26" s="107" t="s">
        <v>10</v>
      </c>
      <c r="I26" s="107" t="s">
        <v>10</v>
      </c>
      <c r="J26" s="107" t="s">
        <v>10</v>
      </c>
      <c r="K26" s="109">
        <f t="shared" si="15"/>
        <v>20.96</v>
      </c>
      <c r="L26" s="107" t="s">
        <v>10</v>
      </c>
      <c r="M26" s="109">
        <f t="shared" si="16"/>
        <v>20.96</v>
      </c>
      <c r="N26" s="107" t="s">
        <v>10</v>
      </c>
      <c r="O26" s="107" t="s">
        <v>10</v>
      </c>
      <c r="P26" s="127">
        <f t="shared" si="17"/>
        <v>2.4881291547958218</v>
      </c>
      <c r="Q26" s="107" t="s">
        <v>104</v>
      </c>
      <c r="R26" s="107" t="s">
        <v>10</v>
      </c>
      <c r="S26" s="107">
        <v>101.08799999999999</v>
      </c>
      <c r="T26" s="107">
        <v>101.08799999999999</v>
      </c>
      <c r="U26" s="102"/>
      <c r="V26" s="102"/>
      <c r="W26" s="102"/>
      <c r="X26" s="103"/>
    </row>
    <row r="27" spans="1:24" s="22" customFormat="1" ht="52.8" x14ac:dyDescent="0.25">
      <c r="A27" s="108" t="s">
        <v>61</v>
      </c>
      <c r="B27" s="93" t="s">
        <v>92</v>
      </c>
      <c r="C27" s="112" t="s">
        <v>93</v>
      </c>
      <c r="D27" s="107">
        <v>773.14</v>
      </c>
      <c r="E27" s="107">
        <f t="shared" ref="E27" si="18">D27</f>
        <v>773.14</v>
      </c>
      <c r="F27" s="107" t="s">
        <v>10</v>
      </c>
      <c r="G27" s="107" t="s">
        <v>10</v>
      </c>
      <c r="H27" s="107" t="s">
        <v>10</v>
      </c>
      <c r="I27" s="107" t="s">
        <v>10</v>
      </c>
      <c r="J27" s="107" t="s">
        <v>10</v>
      </c>
      <c r="K27" s="109">
        <f t="shared" ref="K27" si="19">D27</f>
        <v>773.14</v>
      </c>
      <c r="L27" s="107" t="s">
        <v>10</v>
      </c>
      <c r="M27" s="109">
        <f t="shared" ref="M27" si="20">D27</f>
        <v>773.14</v>
      </c>
      <c r="N27" s="107" t="s">
        <v>10</v>
      </c>
      <c r="O27" s="107" t="s">
        <v>10</v>
      </c>
      <c r="P27" s="127">
        <f t="shared" ref="P27:P29" si="21">D27*12/T27</f>
        <v>45.081049562682217</v>
      </c>
      <c r="Q27" s="107" t="s">
        <v>105</v>
      </c>
      <c r="R27" s="107">
        <v>85163</v>
      </c>
      <c r="S27" s="107" t="s">
        <v>10</v>
      </c>
      <c r="T27" s="107">
        <v>205.8</v>
      </c>
    </row>
    <row r="28" spans="1:24" s="22" customFormat="1" ht="13.2" x14ac:dyDescent="0.25">
      <c r="A28" s="176" t="s">
        <v>62</v>
      </c>
      <c r="B28" s="177"/>
      <c r="C28" s="32"/>
      <c r="D28" s="110">
        <f>SUM(D25:D27)</f>
        <v>930.68000000000006</v>
      </c>
      <c r="E28" s="110">
        <f t="shared" ref="E28:T28" si="22">SUM(E25:E27)</f>
        <v>930.68000000000006</v>
      </c>
      <c r="F28" s="110">
        <f t="shared" si="22"/>
        <v>0</v>
      </c>
      <c r="G28" s="110">
        <f t="shared" si="22"/>
        <v>0</v>
      </c>
      <c r="H28" s="110">
        <f t="shared" si="22"/>
        <v>0</v>
      </c>
      <c r="I28" s="110">
        <f t="shared" si="22"/>
        <v>0</v>
      </c>
      <c r="J28" s="110">
        <f t="shared" si="22"/>
        <v>0</v>
      </c>
      <c r="K28" s="110">
        <f t="shared" si="22"/>
        <v>930.68000000000006</v>
      </c>
      <c r="L28" s="110">
        <f t="shared" si="22"/>
        <v>0</v>
      </c>
      <c r="M28" s="110">
        <f t="shared" si="22"/>
        <v>930.68000000000006</v>
      </c>
      <c r="N28" s="110">
        <f t="shared" si="22"/>
        <v>0</v>
      </c>
      <c r="O28" s="110">
        <f t="shared" si="22"/>
        <v>0</v>
      </c>
      <c r="P28" s="128">
        <f t="shared" si="21"/>
        <v>13.748338109729076</v>
      </c>
      <c r="Q28" s="110"/>
      <c r="R28" s="110">
        <f t="shared" si="22"/>
        <v>85163</v>
      </c>
      <c r="S28" s="110">
        <f t="shared" si="22"/>
        <v>606.52800000000002</v>
      </c>
      <c r="T28" s="110">
        <f t="shared" si="22"/>
        <v>812.32799999999997</v>
      </c>
    </row>
    <row r="29" spans="1:24" s="31" customFormat="1" ht="13.2" x14ac:dyDescent="0.2">
      <c r="A29" s="183" t="s">
        <v>63</v>
      </c>
      <c r="B29" s="184"/>
      <c r="C29" s="101"/>
      <c r="D29" s="113">
        <f>D28+D23+D19</f>
        <v>5004.84</v>
      </c>
      <c r="E29" s="113">
        <f t="shared" ref="E29:T29" si="23">E28+E23+E19</f>
        <v>5004.84</v>
      </c>
      <c r="F29" s="113">
        <f t="shared" si="23"/>
        <v>0</v>
      </c>
      <c r="G29" s="113">
        <f t="shared" si="23"/>
        <v>0</v>
      </c>
      <c r="H29" s="113">
        <f t="shared" si="23"/>
        <v>0</v>
      </c>
      <c r="I29" s="113">
        <f t="shared" si="23"/>
        <v>0</v>
      </c>
      <c r="J29" s="113">
        <f t="shared" si="23"/>
        <v>0</v>
      </c>
      <c r="K29" s="113">
        <f t="shared" si="23"/>
        <v>3280.44</v>
      </c>
      <c r="L29" s="113">
        <f t="shared" si="23"/>
        <v>1724.4</v>
      </c>
      <c r="M29" s="113">
        <f t="shared" si="23"/>
        <v>5004.84</v>
      </c>
      <c r="N29" s="113">
        <f t="shared" si="23"/>
        <v>0</v>
      </c>
      <c r="O29" s="113">
        <f t="shared" si="23"/>
        <v>0</v>
      </c>
      <c r="P29" s="130">
        <f t="shared" si="21"/>
        <v>15.473024395396591</v>
      </c>
      <c r="Q29" s="113"/>
      <c r="R29" s="113">
        <f t="shared" si="23"/>
        <v>1522093</v>
      </c>
      <c r="S29" s="113">
        <f t="shared" si="23"/>
        <v>606.52800000000002</v>
      </c>
      <c r="T29" s="113">
        <f t="shared" si="23"/>
        <v>3881.47</v>
      </c>
    </row>
    <row r="30" spans="1:24" s="22" customFormat="1" x14ac:dyDescent="0.25">
      <c r="A30" s="1" t="s">
        <v>64</v>
      </c>
      <c r="B30" s="185" t="s">
        <v>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7"/>
    </row>
    <row r="31" spans="1:24" s="22" customFormat="1" ht="12" customHeight="1" x14ac:dyDescent="0.25">
      <c r="A31" s="6"/>
      <c r="B31" s="134" t="s">
        <v>66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18"/>
      <c r="V31" s="118"/>
      <c r="W31" s="118"/>
      <c r="X31" s="119"/>
    </row>
    <row r="32" spans="1:24" s="22" customFormat="1" ht="12" customHeight="1" x14ac:dyDescent="0.25">
      <c r="A32" s="6" t="s">
        <v>67</v>
      </c>
      <c r="B32" s="136" t="s">
        <v>30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16"/>
      <c r="V32" s="116"/>
      <c r="W32" s="116"/>
      <c r="X32" s="117"/>
    </row>
    <row r="33" spans="1:24" s="22" customFormat="1" ht="10.5" customHeight="1" x14ac:dyDescent="0.25">
      <c r="A33" s="6" t="s">
        <v>11</v>
      </c>
      <c r="B33" s="138" t="s">
        <v>68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20"/>
      <c r="V33" s="120"/>
      <c r="W33" s="120"/>
      <c r="X33" s="121"/>
    </row>
    <row r="34" spans="1:24" s="22" customFormat="1" ht="66" x14ac:dyDescent="0.25">
      <c r="A34" s="108" t="s">
        <v>12</v>
      </c>
      <c r="B34" s="93" t="s">
        <v>86</v>
      </c>
      <c r="C34" s="106" t="s">
        <v>94</v>
      </c>
      <c r="D34" s="107">
        <v>1042.21</v>
      </c>
      <c r="E34" s="107">
        <f t="shared" ref="E34" si="24">D34</f>
        <v>1042.21</v>
      </c>
      <c r="F34" s="107" t="s">
        <v>10</v>
      </c>
      <c r="G34" s="107" t="s">
        <v>10</v>
      </c>
      <c r="H34" s="107" t="s">
        <v>10</v>
      </c>
      <c r="I34" s="107" t="s">
        <v>10</v>
      </c>
      <c r="J34" s="107" t="s">
        <v>10</v>
      </c>
      <c r="K34" s="107" t="s">
        <v>10</v>
      </c>
      <c r="L34" s="107">
        <f>D34</f>
        <v>1042.21</v>
      </c>
      <c r="M34" s="109">
        <f t="shared" ref="M34" si="25">D34</f>
        <v>1042.21</v>
      </c>
      <c r="N34" s="107" t="s">
        <v>10</v>
      </c>
      <c r="O34" s="107" t="s">
        <v>10</v>
      </c>
      <c r="P34" s="127">
        <f t="shared" ref="P34:P35" si="26">D34*12/T34</f>
        <v>8.5394967737530312</v>
      </c>
      <c r="Q34" s="107" t="s">
        <v>106</v>
      </c>
      <c r="R34" s="107">
        <v>606050</v>
      </c>
      <c r="S34" s="107" t="s">
        <v>10</v>
      </c>
      <c r="T34" s="107">
        <v>1464.55</v>
      </c>
      <c r="U34" s="120"/>
      <c r="V34" s="120"/>
      <c r="W34" s="120"/>
      <c r="X34" s="121"/>
    </row>
    <row r="35" spans="1:24" s="22" customFormat="1" ht="13.2" x14ac:dyDescent="0.25">
      <c r="A35" s="176" t="s">
        <v>69</v>
      </c>
      <c r="B35" s="177"/>
      <c r="C35" s="35"/>
      <c r="D35" s="110">
        <f t="shared" ref="D35:O35" si="27">SUM(D34:D34)</f>
        <v>1042.21</v>
      </c>
      <c r="E35" s="110">
        <f t="shared" si="27"/>
        <v>1042.21</v>
      </c>
      <c r="F35" s="110">
        <f t="shared" si="27"/>
        <v>0</v>
      </c>
      <c r="G35" s="110">
        <f t="shared" si="27"/>
        <v>0</v>
      </c>
      <c r="H35" s="110">
        <f t="shared" si="27"/>
        <v>0</v>
      </c>
      <c r="I35" s="110">
        <f t="shared" si="27"/>
        <v>0</v>
      </c>
      <c r="J35" s="110">
        <f t="shared" si="27"/>
        <v>0</v>
      </c>
      <c r="K35" s="110">
        <f t="shared" si="27"/>
        <v>0</v>
      </c>
      <c r="L35" s="110">
        <f t="shared" si="27"/>
        <v>1042.21</v>
      </c>
      <c r="M35" s="110">
        <f t="shared" si="27"/>
        <v>1042.21</v>
      </c>
      <c r="N35" s="110">
        <f t="shared" si="27"/>
        <v>0</v>
      </c>
      <c r="O35" s="110">
        <f t="shared" si="27"/>
        <v>0</v>
      </c>
      <c r="P35" s="128">
        <f t="shared" si="26"/>
        <v>8.5394967737530312</v>
      </c>
      <c r="Q35" s="110" t="s">
        <v>10</v>
      </c>
      <c r="R35" s="110">
        <f>SUM(R34:R34)</f>
        <v>606050</v>
      </c>
      <c r="S35" s="110">
        <f>SUM(S34:S34)</f>
        <v>0</v>
      </c>
      <c r="T35" s="110">
        <f>SUM(T34:T34)</f>
        <v>1464.55</v>
      </c>
    </row>
    <row r="36" spans="1:24" s="25" customFormat="1" x14ac:dyDescent="0.25">
      <c r="A36" s="6" t="s">
        <v>72</v>
      </c>
      <c r="B36" s="188" t="s">
        <v>70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14"/>
      <c r="V36" s="114"/>
      <c r="W36" s="114"/>
      <c r="X36" s="115"/>
    </row>
    <row r="37" spans="1:24" s="25" customFormat="1" ht="52.8" x14ac:dyDescent="0.25">
      <c r="A37" s="131" t="s">
        <v>71</v>
      </c>
      <c r="B37" s="122" t="s">
        <v>95</v>
      </c>
      <c r="C37" s="123" t="s">
        <v>96</v>
      </c>
      <c r="D37" s="107">
        <v>3185.97</v>
      </c>
      <c r="E37" s="107">
        <f t="shared" ref="E37" si="28">D37</f>
        <v>3185.97</v>
      </c>
      <c r="F37" s="107" t="s">
        <v>10</v>
      </c>
      <c r="G37" s="107" t="s">
        <v>10</v>
      </c>
      <c r="H37" s="107" t="s">
        <v>10</v>
      </c>
      <c r="I37" s="107" t="s">
        <v>10</v>
      </c>
      <c r="J37" s="107" t="s">
        <v>10</v>
      </c>
      <c r="K37" s="109">
        <f t="shared" ref="K37" si="29">D37</f>
        <v>3185.97</v>
      </c>
      <c r="L37" s="107" t="s">
        <v>10</v>
      </c>
      <c r="M37" s="107">
        <v>1576.29</v>
      </c>
      <c r="N37" s="107">
        <f>D37-M37</f>
        <v>1609.6799999999998</v>
      </c>
      <c r="O37" s="107" t="s">
        <v>10</v>
      </c>
      <c r="P37" s="107" t="s">
        <v>10</v>
      </c>
      <c r="Q37" s="107" t="s">
        <v>107</v>
      </c>
      <c r="R37" s="127" t="s">
        <v>10</v>
      </c>
      <c r="S37" s="107" t="s">
        <v>10</v>
      </c>
      <c r="T37" s="107" t="s">
        <v>10</v>
      </c>
      <c r="U37" s="99"/>
      <c r="V37" s="99"/>
      <c r="W37" s="99"/>
      <c r="X37" s="100"/>
    </row>
    <row r="38" spans="1:24" s="22" customFormat="1" ht="12" customHeight="1" x14ac:dyDescent="0.25">
      <c r="A38" s="176" t="s">
        <v>73</v>
      </c>
      <c r="B38" s="177"/>
      <c r="C38" s="34"/>
      <c r="D38" s="110">
        <f t="shared" ref="D38:O38" si="30">SUM(D37:D37)</f>
        <v>3185.97</v>
      </c>
      <c r="E38" s="110">
        <f t="shared" si="30"/>
        <v>3185.97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3185.97</v>
      </c>
      <c r="L38" s="110">
        <f t="shared" si="30"/>
        <v>0</v>
      </c>
      <c r="M38" s="110">
        <f t="shared" si="30"/>
        <v>1576.29</v>
      </c>
      <c r="N38" s="110">
        <f t="shared" si="30"/>
        <v>1609.6799999999998</v>
      </c>
      <c r="O38" s="110">
        <f t="shared" si="30"/>
        <v>0</v>
      </c>
      <c r="P38" s="129" t="s">
        <v>10</v>
      </c>
      <c r="Q38" s="110"/>
      <c r="R38" s="110">
        <f>SUM(R37:R37)</f>
        <v>0</v>
      </c>
      <c r="S38" s="110">
        <f>SUM(S37:S37)</f>
        <v>0</v>
      </c>
      <c r="T38" s="110">
        <f>SUM(T37:T37)</f>
        <v>0</v>
      </c>
    </row>
    <row r="39" spans="1:24" s="22" customFormat="1" ht="13.2" x14ac:dyDescent="0.25">
      <c r="A39" s="179" t="s">
        <v>74</v>
      </c>
      <c r="B39" s="180"/>
      <c r="C39" s="36"/>
      <c r="D39" s="124">
        <f>D38+D35</f>
        <v>4228.18</v>
      </c>
      <c r="E39" s="124">
        <f t="shared" ref="E39:T39" si="31">E38+E35</f>
        <v>4228.18</v>
      </c>
      <c r="F39" s="124">
        <f t="shared" si="31"/>
        <v>0</v>
      </c>
      <c r="G39" s="124">
        <f t="shared" si="31"/>
        <v>0</v>
      </c>
      <c r="H39" s="124">
        <f t="shared" si="31"/>
        <v>0</v>
      </c>
      <c r="I39" s="124">
        <f t="shared" si="31"/>
        <v>0</v>
      </c>
      <c r="J39" s="124">
        <f t="shared" si="31"/>
        <v>0</v>
      </c>
      <c r="K39" s="124">
        <f t="shared" si="31"/>
        <v>3185.97</v>
      </c>
      <c r="L39" s="124">
        <f t="shared" si="31"/>
        <v>1042.21</v>
      </c>
      <c r="M39" s="124">
        <f t="shared" si="31"/>
        <v>2618.5</v>
      </c>
      <c r="N39" s="124">
        <f t="shared" si="31"/>
        <v>1609.6799999999998</v>
      </c>
      <c r="O39" s="124">
        <f t="shared" si="31"/>
        <v>0</v>
      </c>
      <c r="P39" s="132">
        <f t="shared" ref="P39:P40" si="32">D39*12/T39</f>
        <v>34.644197876480831</v>
      </c>
      <c r="Q39" s="124"/>
      <c r="R39" s="124">
        <f t="shared" si="31"/>
        <v>606050</v>
      </c>
      <c r="S39" s="124">
        <f t="shared" si="31"/>
        <v>0</v>
      </c>
      <c r="T39" s="124">
        <f t="shared" si="31"/>
        <v>1464.55</v>
      </c>
    </row>
    <row r="40" spans="1:24" s="38" customFormat="1" ht="13.2" x14ac:dyDescent="0.2">
      <c r="A40" s="181" t="s">
        <v>75</v>
      </c>
      <c r="B40" s="181"/>
      <c r="C40" s="37"/>
      <c r="D40" s="125">
        <f t="shared" ref="D40:O40" si="33">D39+D29</f>
        <v>9233.02</v>
      </c>
      <c r="E40" s="125">
        <f t="shared" si="33"/>
        <v>9233.02</v>
      </c>
      <c r="F40" s="125">
        <f t="shared" si="33"/>
        <v>0</v>
      </c>
      <c r="G40" s="125">
        <f t="shared" si="33"/>
        <v>0</v>
      </c>
      <c r="H40" s="125">
        <f t="shared" si="33"/>
        <v>0</v>
      </c>
      <c r="I40" s="125">
        <f t="shared" si="33"/>
        <v>0</v>
      </c>
      <c r="J40" s="125">
        <f t="shared" si="33"/>
        <v>0</v>
      </c>
      <c r="K40" s="125">
        <f t="shared" si="33"/>
        <v>6466.41</v>
      </c>
      <c r="L40" s="125">
        <f t="shared" si="33"/>
        <v>2766.61</v>
      </c>
      <c r="M40" s="125">
        <f t="shared" si="33"/>
        <v>7623.34</v>
      </c>
      <c r="N40" s="125">
        <f t="shared" si="33"/>
        <v>1609.6799999999998</v>
      </c>
      <c r="O40" s="125">
        <f t="shared" si="33"/>
        <v>0</v>
      </c>
      <c r="P40" s="133">
        <f t="shared" si="32"/>
        <v>20.724995417151455</v>
      </c>
      <c r="Q40" s="125"/>
      <c r="R40" s="125">
        <f>R39+R29</f>
        <v>2128143</v>
      </c>
      <c r="S40" s="125">
        <f>S39+S29</f>
        <v>606.52800000000002</v>
      </c>
      <c r="T40" s="125">
        <f>T39+T29</f>
        <v>5346.0199999999995</v>
      </c>
    </row>
    <row r="41" spans="1:24" s="45" customFormat="1" x14ac:dyDescent="0.25">
      <c r="A41" s="39"/>
      <c r="B41" s="40"/>
      <c r="C41" s="40"/>
      <c r="D41" s="39"/>
      <c r="E41" s="39"/>
      <c r="F41" s="39"/>
      <c r="G41" s="41"/>
      <c r="H41" s="41"/>
      <c r="I41" s="41"/>
      <c r="J41" s="39"/>
      <c r="K41" s="39"/>
      <c r="L41" s="41"/>
      <c r="M41" s="39"/>
      <c r="N41" s="39"/>
      <c r="O41" s="39"/>
      <c r="P41" s="42"/>
      <c r="Q41" s="43"/>
      <c r="R41" s="42"/>
      <c r="S41" s="44"/>
      <c r="T41" s="39"/>
    </row>
    <row r="42" spans="1:24" s="45" customFormat="1" x14ac:dyDescent="0.25">
      <c r="A42" s="39"/>
      <c r="B42" s="40"/>
      <c r="C42" s="40"/>
      <c r="D42" s="39"/>
      <c r="E42" s="39"/>
      <c r="F42" s="39"/>
      <c r="G42" s="41"/>
      <c r="H42" s="41"/>
      <c r="I42" s="41"/>
      <c r="J42" s="39"/>
      <c r="K42" s="39"/>
      <c r="L42" s="41"/>
      <c r="M42" s="39"/>
      <c r="N42" s="39"/>
      <c r="O42" s="39"/>
      <c r="P42" s="42"/>
      <c r="Q42" s="43"/>
      <c r="R42" s="42"/>
      <c r="S42" s="44"/>
      <c r="T42" s="39"/>
    </row>
    <row r="43" spans="1:24" s="98" customFormat="1" ht="12" customHeight="1" x14ac:dyDescent="0.3">
      <c r="A43" s="94"/>
      <c r="B43" s="190" t="s">
        <v>29</v>
      </c>
      <c r="C43" s="190"/>
      <c r="D43" s="190"/>
      <c r="E43" s="94"/>
      <c r="F43" s="94"/>
      <c r="G43" s="95"/>
      <c r="H43" s="96"/>
      <c r="I43" s="96"/>
      <c r="J43" s="97"/>
      <c r="K43" s="97"/>
      <c r="L43" s="96"/>
      <c r="M43" s="94"/>
      <c r="N43" s="94"/>
      <c r="O43" s="94"/>
      <c r="P43" s="178" t="s">
        <v>97</v>
      </c>
      <c r="Q43" s="178"/>
      <c r="R43" s="178"/>
      <c r="S43" s="94"/>
      <c r="T43" s="94"/>
    </row>
    <row r="44" spans="1:24" s="45" customFormat="1" x14ac:dyDescent="0.25">
      <c r="A44" s="39"/>
      <c r="B44" s="40"/>
      <c r="C44" s="40"/>
      <c r="D44" s="39"/>
      <c r="E44" s="39"/>
      <c r="F44" s="39"/>
      <c r="G44" s="41"/>
      <c r="H44" s="41"/>
      <c r="I44" s="41"/>
      <c r="J44" s="39"/>
      <c r="K44" s="39"/>
      <c r="L44" s="41"/>
      <c r="M44" s="39"/>
      <c r="N44" s="39"/>
      <c r="O44" s="39"/>
      <c r="P44" s="42"/>
      <c r="Q44" s="43"/>
      <c r="R44" s="42"/>
      <c r="S44" s="44"/>
      <c r="T44" s="39"/>
    </row>
    <row r="45" spans="1:24" s="45" customFormat="1" x14ac:dyDescent="0.25">
      <c r="A45" s="39"/>
      <c r="B45" s="40"/>
      <c r="C45" s="40"/>
      <c r="D45" s="39"/>
      <c r="E45" s="39"/>
      <c r="F45" s="39"/>
      <c r="G45" s="41"/>
      <c r="H45" s="41"/>
      <c r="I45" s="41"/>
      <c r="J45" s="39"/>
      <c r="K45" s="39"/>
      <c r="L45" s="41"/>
      <c r="M45" s="39"/>
      <c r="N45" s="39"/>
      <c r="O45" s="39"/>
      <c r="P45" s="42"/>
      <c r="Q45" s="43"/>
      <c r="R45" s="42"/>
      <c r="S45" s="44"/>
      <c r="T45" s="39"/>
    </row>
    <row r="46" spans="1:24" s="45" customFormat="1" ht="135" customHeight="1" x14ac:dyDescent="0.25">
      <c r="A46" s="39"/>
      <c r="B46" s="40"/>
      <c r="C46" s="40"/>
      <c r="D46" s="39"/>
      <c r="E46" s="39"/>
      <c r="F46" s="41"/>
      <c r="G46" s="41"/>
      <c r="H46" s="41"/>
      <c r="I46" s="41"/>
      <c r="J46" s="39"/>
      <c r="K46" s="39"/>
      <c r="L46" s="41"/>
      <c r="M46" s="39"/>
      <c r="N46" s="46"/>
      <c r="O46" s="39"/>
      <c r="P46" s="42"/>
      <c r="Q46" s="43"/>
      <c r="R46" s="42"/>
      <c r="S46" s="44"/>
      <c r="T46" s="39"/>
    </row>
    <row r="47" spans="1:24" s="45" customFormat="1" ht="132" customHeight="1" x14ac:dyDescent="0.25">
      <c r="A47" s="39"/>
      <c r="B47" s="40"/>
      <c r="C47" s="47"/>
      <c r="D47" s="39"/>
      <c r="E47" s="39"/>
      <c r="F47" s="39"/>
      <c r="G47" s="41"/>
      <c r="H47" s="41"/>
      <c r="I47" s="41"/>
      <c r="J47" s="39"/>
      <c r="K47" s="39"/>
      <c r="L47" s="41"/>
      <c r="M47" s="39"/>
      <c r="N47" s="46"/>
      <c r="O47" s="39"/>
      <c r="P47" s="42"/>
      <c r="Q47" s="43"/>
      <c r="R47" s="42"/>
      <c r="S47" s="44"/>
      <c r="T47" s="39"/>
    </row>
    <row r="48" spans="1:24" s="45" customFormat="1" ht="115.5" customHeight="1" x14ac:dyDescent="0.25">
      <c r="A48" s="39"/>
      <c r="B48" s="40"/>
      <c r="C48" s="48"/>
      <c r="D48" s="39"/>
      <c r="E48" s="41"/>
      <c r="F48" s="39"/>
      <c r="G48" s="41"/>
      <c r="H48" s="41"/>
      <c r="I48" s="41"/>
      <c r="J48" s="39"/>
      <c r="K48" s="39"/>
      <c r="L48" s="39"/>
      <c r="M48" s="41"/>
      <c r="N48" s="39"/>
      <c r="O48" s="41"/>
      <c r="P48" s="49"/>
      <c r="Q48" s="43"/>
      <c r="R48" s="49"/>
      <c r="S48" s="44"/>
      <c r="T48" s="41"/>
    </row>
    <row r="49" spans="1:20" s="45" customFormat="1" ht="109.5" customHeight="1" x14ac:dyDescent="0.25">
      <c r="A49" s="39"/>
      <c r="B49" s="40"/>
      <c r="C49" s="40"/>
      <c r="D49" s="39"/>
      <c r="E49" s="39"/>
      <c r="F49" s="39"/>
      <c r="G49" s="41"/>
      <c r="H49" s="41"/>
      <c r="I49" s="41"/>
      <c r="J49" s="39"/>
      <c r="K49" s="39"/>
      <c r="L49" s="41"/>
      <c r="M49" s="39"/>
      <c r="N49" s="39"/>
      <c r="O49" s="39"/>
      <c r="P49" s="42"/>
      <c r="Q49" s="43"/>
      <c r="R49" s="42"/>
      <c r="S49" s="44"/>
      <c r="T49" s="39"/>
    </row>
    <row r="50" spans="1:20" s="45" customFormat="1" ht="155.25" customHeight="1" x14ac:dyDescent="0.25">
      <c r="A50" s="39"/>
      <c r="B50" s="40"/>
      <c r="C50" s="40"/>
      <c r="D50" s="39"/>
      <c r="E50" s="39"/>
      <c r="F50" s="39"/>
      <c r="G50" s="41"/>
      <c r="H50" s="41"/>
      <c r="I50" s="41"/>
      <c r="J50" s="39"/>
      <c r="K50" s="39"/>
      <c r="L50" s="41"/>
      <c r="M50" s="39"/>
      <c r="N50" s="46"/>
      <c r="O50" s="39"/>
      <c r="P50" s="42"/>
      <c r="Q50" s="43"/>
      <c r="R50" s="42"/>
      <c r="S50" s="44"/>
      <c r="T50" s="39"/>
    </row>
    <row r="51" spans="1:20" s="53" customFormat="1" ht="10.5" customHeight="1" x14ac:dyDescent="0.25">
      <c r="A51" s="50"/>
      <c r="B51" s="50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52"/>
      <c r="R51" s="52"/>
      <c r="S51" s="51"/>
      <c r="T51" s="51"/>
    </row>
    <row r="52" spans="1:20" s="53" customFormat="1" ht="10.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2"/>
      <c r="R52" s="52"/>
      <c r="S52" s="51"/>
      <c r="T52" s="51"/>
    </row>
    <row r="53" spans="1:20" s="53" customFormat="1" ht="29.25" customHeight="1" x14ac:dyDescent="0.25">
      <c r="A53" s="54"/>
      <c r="B53" s="47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39"/>
      <c r="N53" s="57"/>
      <c r="O53" s="46"/>
      <c r="P53" s="42"/>
      <c r="Q53" s="43"/>
      <c r="R53" s="58"/>
      <c r="S53" s="46"/>
      <c r="T53" s="46"/>
    </row>
    <row r="54" spans="1:20" s="53" customFormat="1" ht="10.5" customHeight="1" x14ac:dyDescent="0.25">
      <c r="A54" s="59"/>
      <c r="B54" s="59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2"/>
      <c r="R54" s="52"/>
      <c r="S54" s="51"/>
      <c r="T54" s="51"/>
    </row>
    <row r="55" spans="1:20" s="53" customFormat="1" ht="10.5" customHeight="1" x14ac:dyDescent="0.25">
      <c r="A55" s="54"/>
      <c r="B55" s="59"/>
      <c r="C55" s="5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60"/>
      <c r="Q55" s="56"/>
      <c r="R55" s="56"/>
      <c r="S55" s="55"/>
      <c r="T55" s="55"/>
    </row>
    <row r="56" spans="1:20" s="53" customFormat="1" ht="294.75" customHeight="1" x14ac:dyDescent="0.25">
      <c r="A56" s="40"/>
      <c r="B56" s="40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6"/>
      <c r="O56" s="39"/>
      <c r="P56" s="42"/>
      <c r="Q56" s="43"/>
      <c r="R56" s="42"/>
      <c r="S56" s="39"/>
      <c r="T56" s="39"/>
    </row>
    <row r="57" spans="1:20" s="53" customFormat="1" ht="156" customHeight="1" x14ac:dyDescent="0.25">
      <c r="A57" s="40"/>
      <c r="B57" s="23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6"/>
      <c r="O57" s="46"/>
      <c r="P57" s="42"/>
      <c r="Q57" s="43"/>
      <c r="R57" s="42"/>
      <c r="S57" s="39"/>
      <c r="T57" s="39"/>
    </row>
    <row r="58" spans="1:20" s="53" customFormat="1" ht="12.75" customHeight="1" x14ac:dyDescent="0.25">
      <c r="A58" s="40"/>
      <c r="B58" s="4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2"/>
      <c r="R58" s="52"/>
      <c r="S58" s="51"/>
      <c r="T58" s="51"/>
    </row>
    <row r="59" spans="1:20" s="45" customFormat="1" ht="12" customHeight="1" x14ac:dyDescent="0.25">
      <c r="A59" s="61"/>
      <c r="B59" s="61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62"/>
      <c r="T59" s="62"/>
    </row>
    <row r="60" spans="1:20" s="45" customFormat="1" ht="13.5" customHeight="1" x14ac:dyDescent="0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  <c r="Q60" s="67"/>
      <c r="R60" s="67"/>
      <c r="S60" s="68"/>
      <c r="T60" s="68"/>
    </row>
    <row r="61" spans="1:20" s="45" customFormat="1" ht="13.5" customHeigh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7"/>
      <c r="S61" s="68"/>
      <c r="T61" s="68"/>
    </row>
    <row r="62" spans="1:20" s="45" customFormat="1" ht="98.25" customHeight="1" x14ac:dyDescent="0.25">
      <c r="A62" s="69"/>
      <c r="B62" s="40"/>
      <c r="C62" s="40"/>
      <c r="D62" s="70"/>
      <c r="E62" s="70"/>
      <c r="F62" s="41"/>
      <c r="G62" s="41"/>
      <c r="H62" s="41"/>
      <c r="I62" s="41"/>
      <c r="J62" s="41"/>
      <c r="K62" s="70"/>
      <c r="L62" s="71"/>
      <c r="M62" s="70"/>
      <c r="N62" s="46"/>
      <c r="O62" s="39"/>
      <c r="P62" s="42"/>
      <c r="Q62" s="43"/>
      <c r="R62" s="42"/>
      <c r="S62" s="44"/>
      <c r="T62" s="39"/>
    </row>
    <row r="63" spans="1:20" s="45" customFormat="1" ht="89.25" customHeight="1" x14ac:dyDescent="0.25">
      <c r="A63" s="39"/>
      <c r="B63" s="40"/>
      <c r="C63" s="40"/>
      <c r="D63" s="39"/>
      <c r="E63" s="39"/>
      <c r="F63" s="41"/>
      <c r="G63" s="41"/>
      <c r="H63" s="41"/>
      <c r="I63" s="41"/>
      <c r="J63" s="41"/>
      <c r="K63" s="39"/>
      <c r="L63" s="71"/>
      <c r="M63" s="39"/>
      <c r="N63" s="39"/>
      <c r="O63" s="39"/>
      <c r="P63" s="42"/>
      <c r="Q63" s="43"/>
      <c r="R63" s="42"/>
      <c r="S63" s="44"/>
      <c r="T63" s="39"/>
    </row>
    <row r="64" spans="1:20" s="45" customFormat="1" ht="13.5" customHeight="1" x14ac:dyDescent="0.25">
      <c r="A64" s="72"/>
      <c r="B64" s="72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63"/>
      <c r="R64" s="63"/>
      <c r="S64" s="62"/>
      <c r="T64" s="62"/>
    </row>
    <row r="65" spans="1:20" s="45" customFormat="1" ht="12" customHeight="1" x14ac:dyDescent="0.25">
      <c r="A65" s="7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7"/>
      <c r="S65" s="68"/>
      <c r="T65" s="68"/>
    </row>
    <row r="66" spans="1:20" s="45" customFormat="1" ht="84.75" customHeight="1" x14ac:dyDescent="0.25">
      <c r="A66" s="51"/>
      <c r="B66" s="40"/>
      <c r="C66" s="40"/>
      <c r="D66" s="39"/>
      <c r="E66" s="39"/>
      <c r="F66" s="41"/>
      <c r="G66" s="41"/>
      <c r="H66" s="41"/>
      <c r="I66" s="41"/>
      <c r="J66" s="41"/>
      <c r="K66" s="39"/>
      <c r="L66" s="39"/>
      <c r="M66" s="39"/>
      <c r="N66" s="39"/>
      <c r="O66" s="39"/>
      <c r="P66" s="42"/>
      <c r="Q66" s="43"/>
      <c r="R66" s="42"/>
      <c r="S66" s="44"/>
      <c r="T66" s="39"/>
    </row>
    <row r="67" spans="1:20" s="45" customFormat="1" ht="12" customHeight="1" x14ac:dyDescent="0.25">
      <c r="A67" s="72"/>
      <c r="B67" s="7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63"/>
      <c r="R67" s="63"/>
      <c r="S67" s="62"/>
      <c r="T67" s="62"/>
    </row>
    <row r="68" spans="1:20" s="74" customFormat="1" ht="13.5" customHeight="1" x14ac:dyDescent="0.25">
      <c r="A68" s="61"/>
      <c r="B68" s="61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63"/>
      <c r="R68" s="63"/>
      <c r="S68" s="62"/>
      <c r="T68" s="62"/>
    </row>
    <row r="69" spans="1:20" s="74" customFormat="1" ht="13.5" customHeight="1" x14ac:dyDescent="0.25">
      <c r="A69" s="75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77"/>
      <c r="R69" s="77"/>
      <c r="S69" s="76"/>
      <c r="T69" s="76"/>
    </row>
    <row r="70" spans="1:20" s="74" customFormat="1" ht="14.25" customHeight="1" x14ac:dyDescent="0.25">
      <c r="A70" s="78"/>
      <c r="B70" s="78"/>
      <c r="C70" s="78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79"/>
      <c r="Q70" s="79"/>
      <c r="R70" s="79"/>
      <c r="S70" s="44"/>
      <c r="T70" s="44"/>
    </row>
    <row r="71" spans="1:20" s="45" customFormat="1" ht="15" customHeight="1" x14ac:dyDescent="0.25">
      <c r="A71" s="23"/>
      <c r="B71" s="23"/>
      <c r="C71" s="23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1"/>
      <c r="Q71" s="67"/>
      <c r="R71" s="67"/>
      <c r="S71" s="68"/>
      <c r="T71" s="68"/>
    </row>
    <row r="72" spans="1:20" s="45" customFormat="1" ht="15" customHeight="1" x14ac:dyDescent="0.25">
      <c r="A72" s="23"/>
      <c r="B72" s="23"/>
      <c r="C72" s="23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67"/>
      <c r="R72" s="67"/>
      <c r="S72" s="68"/>
      <c r="T72" s="68"/>
    </row>
    <row r="73" spans="1:20" s="45" customFormat="1" x14ac:dyDescent="0.25">
      <c r="A73" s="82"/>
      <c r="D73" s="68"/>
      <c r="E73" s="68"/>
      <c r="F73" s="68"/>
      <c r="G73" s="68"/>
      <c r="H73" s="68"/>
      <c r="I73" s="68"/>
      <c r="J73" s="68"/>
      <c r="K73" s="68"/>
      <c r="L73" s="68"/>
      <c r="M73" s="39"/>
      <c r="N73" s="46"/>
      <c r="O73" s="39"/>
      <c r="P73" s="42"/>
      <c r="Q73" s="67"/>
      <c r="R73" s="67"/>
      <c r="S73" s="68"/>
      <c r="T73" s="68"/>
    </row>
    <row r="74" spans="1:20" s="45" customFormat="1" ht="33.75" customHeight="1" x14ac:dyDescent="0.25">
      <c r="A74" s="82"/>
      <c r="B74" s="83"/>
      <c r="C74" s="83"/>
      <c r="D74" s="84"/>
      <c r="E74" s="76"/>
      <c r="F74" s="71"/>
      <c r="G74" s="76"/>
      <c r="H74" s="76"/>
      <c r="I74" s="75"/>
      <c r="J74" s="75"/>
      <c r="K74" s="76"/>
      <c r="L74" s="76"/>
      <c r="M74" s="65"/>
      <c r="N74" s="65"/>
      <c r="O74" s="65"/>
      <c r="P74" s="42"/>
      <c r="Q74" s="67"/>
      <c r="R74" s="67"/>
      <c r="S74" s="68"/>
      <c r="T74" s="68"/>
    </row>
    <row r="75" spans="1:20" s="45" customFormat="1" ht="33.75" customHeight="1" x14ac:dyDescent="0.3">
      <c r="A75" s="82"/>
      <c r="B75" s="85"/>
      <c r="C75" s="85"/>
      <c r="D75" s="86"/>
      <c r="E75" s="87"/>
      <c r="F75" s="88"/>
      <c r="G75" s="87"/>
      <c r="H75" s="87"/>
      <c r="I75" s="87"/>
      <c r="J75" s="87"/>
      <c r="K75" s="87"/>
      <c r="L75" s="87"/>
      <c r="M75" s="88"/>
      <c r="N75" s="88"/>
      <c r="O75" s="88"/>
      <c r="P75" s="42"/>
      <c r="Q75" s="67"/>
      <c r="R75" s="67"/>
      <c r="S75" s="68"/>
      <c r="T75" s="68"/>
    </row>
    <row r="76" spans="1:20" x14ac:dyDescent="0.25">
      <c r="D76" s="9"/>
      <c r="E76" s="9"/>
      <c r="F76" s="9"/>
      <c r="G76" s="9"/>
      <c r="H76" s="9"/>
      <c r="I76" s="9"/>
      <c r="J76" s="9"/>
      <c r="K76" s="9"/>
      <c r="L76" s="9"/>
      <c r="M76" s="26"/>
      <c r="N76" s="27"/>
      <c r="O76" s="28"/>
      <c r="P76" s="29"/>
      <c r="Q76" s="30"/>
      <c r="R76" s="30"/>
      <c r="S76" s="9"/>
      <c r="T76" s="9"/>
    </row>
    <row r="77" spans="1:20" x14ac:dyDescent="0.25">
      <c r="B77" s="10"/>
      <c r="C77" s="10" t="s">
        <v>23</v>
      </c>
      <c r="D77" s="10" t="s">
        <v>24</v>
      </c>
      <c r="E77" s="10" t="s">
        <v>25</v>
      </c>
      <c r="P77" s="29"/>
      <c r="Q77" s="30"/>
      <c r="R77" s="30"/>
    </row>
    <row r="78" spans="1:20" x14ac:dyDescent="0.25">
      <c r="B78" s="10" t="s">
        <v>17</v>
      </c>
      <c r="C78" s="11">
        <v>2625.18</v>
      </c>
      <c r="D78" s="11" t="e">
        <f>#REF!</f>
        <v>#REF!</v>
      </c>
      <c r="E78" s="11" t="e">
        <f>D78-C78</f>
        <v>#REF!</v>
      </c>
      <c r="P78" s="29"/>
      <c r="Q78" s="30"/>
      <c r="R78" s="30"/>
    </row>
    <row r="79" spans="1:20" x14ac:dyDescent="0.25">
      <c r="B79" s="10" t="s">
        <v>18</v>
      </c>
      <c r="C79" s="11">
        <v>1904.7</v>
      </c>
      <c r="D79" s="11">
        <f>E69</f>
        <v>0</v>
      </c>
      <c r="E79" s="11">
        <f t="shared" ref="E79:E80" si="34">D79-C79</f>
        <v>-1904.7</v>
      </c>
      <c r="P79" s="29"/>
      <c r="Q79" s="30"/>
      <c r="R79" s="30"/>
    </row>
    <row r="80" spans="1:20" x14ac:dyDescent="0.25">
      <c r="B80" s="10" t="s">
        <v>19</v>
      </c>
      <c r="C80" s="11">
        <f>SUM(C78:C79)</f>
        <v>4529.88</v>
      </c>
      <c r="D80" s="11" t="e">
        <f>SUM(D78:D79)</f>
        <v>#REF!</v>
      </c>
      <c r="E80" s="11" t="e">
        <f t="shared" si="34"/>
        <v>#REF!</v>
      </c>
      <c r="P80" s="29"/>
      <c r="Q80" s="30"/>
      <c r="R80" s="30"/>
    </row>
    <row r="81" spans="2:5" x14ac:dyDescent="0.25">
      <c r="B81" s="10"/>
      <c r="C81" s="10" t="s">
        <v>23</v>
      </c>
      <c r="D81" s="10" t="s">
        <v>24</v>
      </c>
      <c r="E81" s="10" t="s">
        <v>25</v>
      </c>
    </row>
    <row r="82" spans="2:5" x14ac:dyDescent="0.25">
      <c r="B82" s="10" t="s">
        <v>20</v>
      </c>
      <c r="C82" s="11">
        <v>3071</v>
      </c>
      <c r="D82" s="11" t="e">
        <f>#REF!</f>
        <v>#REF!</v>
      </c>
      <c r="E82" s="11" t="e">
        <f>D82-C82</f>
        <v>#REF!</v>
      </c>
    </row>
    <row r="83" spans="2:5" x14ac:dyDescent="0.25">
      <c r="B83" s="10" t="s">
        <v>21</v>
      </c>
      <c r="C83" s="11">
        <v>2353</v>
      </c>
      <c r="D83" s="11">
        <f>F69</f>
        <v>0</v>
      </c>
      <c r="E83" s="11">
        <f t="shared" ref="E83:E84" si="35">D83-C83</f>
        <v>-2353</v>
      </c>
    </row>
    <row r="84" spans="2:5" x14ac:dyDescent="0.25">
      <c r="B84" s="10" t="s">
        <v>22</v>
      </c>
      <c r="C84" s="11">
        <f>SUM(C82:C83)</f>
        <v>5424</v>
      </c>
      <c r="D84" s="11" t="e">
        <f>SUM(D82:D83)</f>
        <v>#REF!</v>
      </c>
      <c r="E84" s="11" t="e">
        <f t="shared" si="35"/>
        <v>#REF!</v>
      </c>
    </row>
  </sheetData>
  <mergeCells count="49">
    <mergeCell ref="B13:T13"/>
    <mergeCell ref="A19:B19"/>
    <mergeCell ref="P43:R43"/>
    <mergeCell ref="A39:B39"/>
    <mergeCell ref="A40:B40"/>
    <mergeCell ref="B20:X20"/>
    <mergeCell ref="A28:B28"/>
    <mergeCell ref="A29:B29"/>
    <mergeCell ref="B30:T30"/>
    <mergeCell ref="A38:B38"/>
    <mergeCell ref="A23:B23"/>
    <mergeCell ref="A35:B35"/>
    <mergeCell ref="B36:T36"/>
    <mergeCell ref="B43:D43"/>
    <mergeCell ref="B14:T14"/>
    <mergeCell ref="B15:T15"/>
    <mergeCell ref="B2:C2"/>
    <mergeCell ref="G2:L2"/>
    <mergeCell ref="A4:T4"/>
    <mergeCell ref="O1:V1"/>
    <mergeCell ref="K8:L8"/>
    <mergeCell ref="Q8:Q11"/>
    <mergeCell ref="P8:P11"/>
    <mergeCell ref="S8:S11"/>
    <mergeCell ref="R8:R11"/>
    <mergeCell ref="M8:O8"/>
    <mergeCell ref="M9:M11"/>
    <mergeCell ref="N9:O10"/>
    <mergeCell ref="J10:J11"/>
    <mergeCell ref="T8:T11"/>
    <mergeCell ref="K9:K11"/>
    <mergeCell ref="L9:L11"/>
    <mergeCell ref="P2:T2"/>
    <mergeCell ref="B31:T31"/>
    <mergeCell ref="B32:T32"/>
    <mergeCell ref="B33:T33"/>
    <mergeCell ref="B24:T24"/>
    <mergeCell ref="A5:T5"/>
    <mergeCell ref="A6:T6"/>
    <mergeCell ref="G10:G11"/>
    <mergeCell ref="A8:A11"/>
    <mergeCell ref="F10:F11"/>
    <mergeCell ref="D8:J8"/>
    <mergeCell ref="E9:J9"/>
    <mergeCell ref="C8:C11"/>
    <mergeCell ref="B8:B11"/>
    <mergeCell ref="D9:D11"/>
    <mergeCell ref="E10:E11"/>
    <mergeCell ref="H10:I10"/>
  </mergeCells>
  <phoneticPr fontId="1" type="noConversion"/>
  <pageMargins left="0.74803149606299213" right="0.74803149606299213" top="0.47244094488188981" bottom="0.47244094488188981" header="0.31496062992125984" footer="0.31496062992125984"/>
  <pageSetup paperSize="9" scale="65" fitToHeight="15" orientation="landscape" r:id="rId1"/>
  <rowBreaks count="1" manualBreakCount="1"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 додаток 3.4 ЗАГАЛЬНИЙ</vt:lpstr>
      <vt:lpstr>' додаток 3.4 ЗАГАЛЬНИЙ'!Заголовки_для_друку</vt:lpstr>
      <vt:lpstr>' додаток 3.4 ЗАГАЛЬНИЙ'!Область_друку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Tetyana_T</cp:lastModifiedBy>
  <cp:lastPrinted>2019-08-05T06:10:09Z</cp:lastPrinted>
  <dcterms:created xsi:type="dcterms:W3CDTF">2011-09-13T12:33:42Z</dcterms:created>
  <dcterms:modified xsi:type="dcterms:W3CDTF">2019-08-08T12:39:48Z</dcterms:modified>
</cp:coreProperties>
</file>